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19200" windowHeight="9000" activeTab="0"/>
  </bookViews>
  <sheets>
    <sheet name="table" sheetId="1" r:id="rId1"/>
  </sheets>
  <definedNames>
    <definedName name="cercles">'table'!$C$37:$D$43</definedName>
    <definedName name="table">'table'!$A$8:$AG$27</definedName>
    <definedName name="_xlnm.Print_Area" localSheetId="0">'table'!$A$4:$AG$34</definedName>
  </definedNames>
  <calcPr fullCalcOnLoad="1"/>
</workbook>
</file>

<file path=xl/sharedStrings.xml><?xml version="1.0" encoding="utf-8"?>
<sst xmlns="http://schemas.openxmlformats.org/spreadsheetml/2006/main" count="60" uniqueCount="33">
  <si>
    <t>Longueur focale de l'objectif</t>
  </si>
  <si>
    <t>mm</t>
  </si>
  <si>
    <t>cercle de confusion</t>
  </si>
  <si>
    <t xml:space="preserve">Distance hyperfocale pour l'objectif à cette ouverture  </t>
  </si>
  <si>
    <t>Diaphragme choisi</t>
  </si>
  <si>
    <t xml:space="preserve">Limite de netteté acceptable la plus proche  </t>
  </si>
  <si>
    <t xml:space="preserve">Limite de netteté acceptable la plus lointaine  </t>
  </si>
  <si>
    <t xml:space="preserve">Profondeur de champ totale  </t>
  </si>
  <si>
    <t>définition de l'hyperfocale : Distance la plus courte à laquelle on peut placer l'appareil pour que l'objectif, réglé sur l'infini, puisse donner une image nette</t>
  </si>
  <si>
    <t>Formules utilisées :</t>
  </si>
  <si>
    <t>limite de netteté acceptable la plus proche = (hyperFocale * distance au sujet) / (hyperFocale + (distance au sujet - Longueur focale))</t>
  </si>
  <si>
    <t>limite de netteté acceptable la plus lointaine = (hyperFocale * distance au sujet) / (hyperFocale - (distance au sujet - Longueur focale))</t>
  </si>
  <si>
    <t>35mm</t>
  </si>
  <si>
    <t>APS</t>
  </si>
  <si>
    <t>4,5x6</t>
  </si>
  <si>
    <t>6x6</t>
  </si>
  <si>
    <t>6x7</t>
  </si>
  <si>
    <t>4x5"</t>
  </si>
  <si>
    <t>8x10"</t>
  </si>
  <si>
    <t>à l'infini (hyperfocale)</t>
  </si>
  <si>
    <t>distance au sujet (distance de mise au point en m) mesurée à partir du plan principal objet (à peu près au centre de l'objectif)</t>
  </si>
  <si>
    <t>Mode d'emploi :</t>
  </si>
  <si>
    <t>reportez ci après, pour mémoire, les caractéristiques de votre objectif :</t>
  </si>
  <si>
    <t>pour obtenir une table de profondeur de champ pour chacun des objectifs que vous utilisez, modifiez le tableau par ses cellules jaunes. Imprimez.</t>
  </si>
  <si>
    <t>Format du film</t>
  </si>
  <si>
    <t>l'apparition d'une mention "nc" dans les cases signifie que la valeur attendue n'est pas calculable. Veuillez alors saisir un autre format de film ou un autre diaphragme.</t>
  </si>
  <si>
    <t>henri peyre et emmanuel bigler pour www.galerie-photo.com</t>
  </si>
  <si>
    <t>ou :</t>
  </si>
  <si>
    <t>Affichage valeur non calculable (nc) lorsque :</t>
  </si>
  <si>
    <t>Longueur focale / diaphragme choisi &lt; 2 * cercle de confusion</t>
  </si>
  <si>
    <t>Cercle de confusion (microns) &lt; diaphragme choisi</t>
  </si>
  <si>
    <t>Table des cercles de confusion, par défaut, valeurs généralement admises (vous pouvez taper vos propres valeurs dans l'encadré) :</t>
  </si>
  <si>
    <t>MAMIYA - SEKKOR 1:4,5 / f= 55mm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</si>
</sst>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2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wrapText="1"/>
    </xf>
    <xf numFmtId="0" fontId="0" fillId="2" borderId="2" xfId="0" applyFill="1" applyBorder="1" applyAlignment="1" applyProtection="1">
      <alignment/>
      <protection locked="0"/>
    </xf>
    <xf numFmtId="0" fontId="0" fillId="0" borderId="2" xfId="0" applyBorder="1" applyAlignment="1">
      <alignment horizontal="center" textRotation="90"/>
    </xf>
    <xf numFmtId="2" fontId="0" fillId="0" borderId="2" xfId="0" applyNumberFormat="1" applyBorder="1" applyAlignment="1" applyProtection="1">
      <alignment horizontal="center"/>
      <protection hidden="1"/>
    </xf>
    <xf numFmtId="2" fontId="0" fillId="3" borderId="2" xfId="0" applyNumberFormat="1" applyFill="1" applyBorder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4" borderId="2" xfId="0" applyNumberFormat="1" applyFill="1" applyBorder="1" applyAlignment="1" applyProtection="1">
      <alignment horizontal="center"/>
      <protection hidden="1"/>
    </xf>
    <xf numFmtId="2" fontId="0" fillId="4" borderId="0" xfId="0" applyNumberFormat="1" applyFill="1" applyAlignment="1" applyProtection="1">
      <alignment horizontal="center"/>
      <protection hidden="1"/>
    </xf>
    <xf numFmtId="2" fontId="0" fillId="4" borderId="1" xfId="0" applyNumberForma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5" borderId="0" xfId="0" applyFill="1" applyAlignment="1">
      <alignment/>
    </xf>
    <xf numFmtId="0" fontId="0" fillId="5" borderId="3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5" borderId="0" xfId="0" applyFill="1" applyAlignment="1">
      <alignment horizontal="centerContinuous" wrapText="1"/>
    </xf>
    <xf numFmtId="0" fontId="0" fillId="5" borderId="0" xfId="0" applyFill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30</xdr:row>
      <xdr:rowOff>28575</xdr:rowOff>
    </xdr:from>
    <xdr:to>
      <xdr:col>28</xdr:col>
      <xdr:colOff>552450</xdr:colOff>
      <xdr:row>32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8505825"/>
          <a:ext cx="2247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6.00390625" style="0" hidden="1" customWidth="1"/>
    <col min="3" max="5" width="8.7109375" style="0" customWidth="1"/>
    <col min="6" max="6" width="8.7109375" style="0" hidden="1" customWidth="1"/>
    <col min="7" max="9" width="8.7109375" style="0" customWidth="1"/>
    <col min="10" max="10" width="8.7109375" style="0" hidden="1" customWidth="1"/>
    <col min="11" max="13" width="8.7109375" style="0" customWidth="1"/>
    <col min="14" max="14" width="8.7109375" style="0" hidden="1" customWidth="1"/>
    <col min="15" max="17" width="8.7109375" style="0" customWidth="1"/>
    <col min="18" max="18" width="8.7109375" style="0" hidden="1" customWidth="1"/>
    <col min="19" max="21" width="8.7109375" style="0" customWidth="1"/>
    <col min="22" max="22" width="8.7109375" style="0" hidden="1" customWidth="1"/>
    <col min="23" max="25" width="8.7109375" style="0" customWidth="1"/>
    <col min="26" max="26" width="8.7109375" style="0" hidden="1" customWidth="1"/>
    <col min="27" max="29" width="8.7109375" style="0" customWidth="1"/>
    <col min="30" max="30" width="8.7109375" style="0" hidden="1" customWidth="1"/>
    <col min="31" max="33" width="8.7109375" style="0" customWidth="1"/>
  </cols>
  <sheetData>
    <row r="1" spans="1:3" ht="12.75">
      <c r="A1" t="s">
        <v>21</v>
      </c>
      <c r="C1" t="s">
        <v>23</v>
      </c>
    </row>
    <row r="2" spans="3:12" ht="12.75">
      <c r="C2" t="s">
        <v>22</v>
      </c>
      <c r="L2" s="3" t="s">
        <v>32</v>
      </c>
    </row>
    <row r="3" ht="12.75">
      <c r="C3" t="s">
        <v>25</v>
      </c>
    </row>
    <row r="4" spans="1:3" ht="12.75">
      <c r="A4" s="11" t="s">
        <v>24</v>
      </c>
      <c r="C4" s="4" t="s">
        <v>15</v>
      </c>
    </row>
    <row r="5" spans="1:4" ht="12.75">
      <c r="A5" s="11" t="s">
        <v>2</v>
      </c>
      <c r="C5" s="10">
        <f>VLOOKUP(C4,cercles,2,FALSE)</f>
        <v>0.06</v>
      </c>
      <c r="D5" t="s">
        <v>1</v>
      </c>
    </row>
    <row r="6" spans="1:7" ht="46.5" customHeight="1">
      <c r="A6" s="11" t="s">
        <v>0</v>
      </c>
      <c r="C6" s="7">
        <v>55</v>
      </c>
      <c r="D6" s="8" t="s">
        <v>1</v>
      </c>
      <c r="G6" s="22" t="str">
        <f>L2</f>
        <v>MAMIYA - SEKKOR 1:4,5 / f= 55mm</v>
      </c>
    </row>
    <row r="7" ht="12.75">
      <c r="A7" s="11"/>
    </row>
    <row r="8" spans="1:27" ht="12.75">
      <c r="A8" s="11" t="s">
        <v>4</v>
      </c>
      <c r="C8" s="12">
        <v>45</v>
      </c>
      <c r="G8" s="12">
        <v>32</v>
      </c>
      <c r="K8" s="12">
        <v>16</v>
      </c>
      <c r="O8" s="12">
        <v>11</v>
      </c>
      <c r="S8" s="12">
        <v>8</v>
      </c>
      <c r="W8" s="12">
        <v>5.6</v>
      </c>
      <c r="AA8" s="12">
        <v>4.5</v>
      </c>
    </row>
    <row r="9" spans="1:30" ht="264" customHeight="1">
      <c r="A9" s="11" t="s">
        <v>20</v>
      </c>
      <c r="B9" s="13" t="s">
        <v>3</v>
      </c>
      <c r="C9" s="13" t="s">
        <v>5</v>
      </c>
      <c r="D9" s="5" t="s">
        <v>6</v>
      </c>
      <c r="E9" s="5" t="s">
        <v>7</v>
      </c>
      <c r="F9" s="6" t="s">
        <v>3</v>
      </c>
      <c r="G9" s="13" t="s">
        <v>5</v>
      </c>
      <c r="H9" s="5" t="s">
        <v>6</v>
      </c>
      <c r="I9" s="5" t="s">
        <v>7</v>
      </c>
      <c r="J9" s="6" t="s">
        <v>3</v>
      </c>
      <c r="K9" s="13" t="s">
        <v>5</v>
      </c>
      <c r="L9" s="5" t="s">
        <v>6</v>
      </c>
      <c r="M9" s="5" t="s">
        <v>7</v>
      </c>
      <c r="N9" s="6" t="s">
        <v>3</v>
      </c>
      <c r="O9" s="13" t="s">
        <v>5</v>
      </c>
      <c r="P9" s="5" t="s">
        <v>6</v>
      </c>
      <c r="Q9" s="5" t="s">
        <v>7</v>
      </c>
      <c r="R9" s="6" t="s">
        <v>3</v>
      </c>
      <c r="S9" s="13" t="s">
        <v>5</v>
      </c>
      <c r="T9" s="5" t="s">
        <v>6</v>
      </c>
      <c r="U9" s="5" t="s">
        <v>7</v>
      </c>
      <c r="V9" s="6" t="s">
        <v>3</v>
      </c>
      <c r="W9" s="13" t="s">
        <v>5</v>
      </c>
      <c r="X9" s="5" t="s">
        <v>6</v>
      </c>
      <c r="Y9" s="5" t="s">
        <v>7</v>
      </c>
      <c r="Z9" s="6" t="s">
        <v>3</v>
      </c>
      <c r="AA9" s="13" t="s">
        <v>5</v>
      </c>
      <c r="AB9" s="5" t="s">
        <v>6</v>
      </c>
      <c r="AC9" s="5" t="s">
        <v>7</v>
      </c>
      <c r="AD9" s="6" t="s">
        <v>3</v>
      </c>
    </row>
    <row r="10" spans="1:42" ht="12.75">
      <c r="A10" s="3">
        <v>0.5</v>
      </c>
      <c r="B10" s="14">
        <f aca="true" t="shared" si="0" ref="B10:B26">($C$6*($C$6/C$8))/$C$5/1000</f>
        <v>1.1203703703703705</v>
      </c>
      <c r="C10" s="15">
        <f>IF(OR($C$6/$C$8&lt;2*$C$5,$C$5*1000&lt;$C$8),"nc",($B10*$A10)/($B10+($A10-$C$6/1000)))</f>
        <v>0.35786111439725543</v>
      </c>
      <c r="D10" s="16">
        <f>IF(OR($C$6/$C$8&lt;2*$C$5,$C$5*1000&lt;$C$8),"nc",IF(($B10*$A10)/($B10-($A10-$C$6/1000))&lt;=0,"infini",($B10*$A10)/($B10-($A10-$C$6/1000))))</f>
        <v>0.8294488620784206</v>
      </c>
      <c r="E10" s="16">
        <f>IF(OR(C10="nc",D10="nc"),"nc",IF(D10="infini","infini",D10-C10))</f>
        <v>0.4715877476811652</v>
      </c>
      <c r="F10" s="17">
        <f aca="true" t="shared" si="1" ref="F10:F26">($C$6*($C$6/G$8))/$C$5/1000</f>
        <v>1.5755208333333335</v>
      </c>
      <c r="G10" s="15">
        <f>IF(OR($C$6/$G$8&lt;2*$C$5,$C$5*1000&lt;$G$8),"nc",($F10*$A10)/($F10+($A10-$C$6/1000)))</f>
        <v>0.3898798783317008</v>
      </c>
      <c r="H10" s="16">
        <f>IF(OR($C$6/$G$8&lt;2*$C$5,$C$5*1000&lt;$G$8),"nc",IF(($F10*$A10)/($F10-($A10-$C$6/1000))&lt;=0,"infini",($F10*$A10)/($F10-($A10-$C$6/1000))))</f>
        <v>0.6968119413986916</v>
      </c>
      <c r="I10" s="16">
        <f>IF(OR($C$6/$G$8&lt;2*$C$5,$C$5*1000&lt;$G$8),"nc",IF(H10="infini","infini",H10-G10))</f>
        <v>0.30693206306699083</v>
      </c>
      <c r="J10" s="17">
        <f aca="true" t="shared" si="2" ref="J10:J26">($C$6*($C$6/K$8))/$C$5/1000</f>
        <v>3.151041666666667</v>
      </c>
      <c r="K10" s="15">
        <f>IF(OR($C$6/$K$8&lt;2*$C$5,$C$5*1000&lt;$K$8),"nc",($J10*$A10)/($J10+($A10-$C$6/1000)))</f>
        <v>0.4381264121429813</v>
      </c>
      <c r="L10" s="16">
        <f>IF(OR($C$6/$K$8&lt;2*$C$5,$C$5*1000&lt;$K$8),"nc",IF(($J10*$A10)/($J10-($A10-$C$6/1000))&lt;=0,"infini",($J10*$A10)/($J10-($A10-$C$6/1000))))</f>
        <v>0.582223419816768</v>
      </c>
      <c r="M10" s="16">
        <f>IF(OR($C$6/$K$8&lt;2*$C$5,$C$5*1000&lt;$K$8),"nc",IF(L10="infini","infini",L10-K10))</f>
        <v>0.14409700767378664</v>
      </c>
      <c r="N10" s="17">
        <f aca="true" t="shared" si="3" ref="N10:N26">($C$6*($C$6/O$8))/$C$5/1000</f>
        <v>4.583333333333334</v>
      </c>
      <c r="O10" s="15">
        <f>IF(OR($C$6/$O$8&lt;2*$C$5,$C$5*1000&lt;$O$8),"nc",($N10*$A10)/($N10+($A10-$C$6/1000)))</f>
        <v>0.4557507457739476</v>
      </c>
      <c r="P10" s="16">
        <f>IF(OR($C$6/$O$8&lt;2*$C$5,$C$5*1000&lt;$O$8),"nc",IF(($N10*$A10)/($N10-($A10-$C$6/1000))&lt;=0,"infini",($N10*$A10)/($N10-($A10-$C$6/1000))))</f>
        <v>0.5537656061216271</v>
      </c>
      <c r="Q10" s="16">
        <f>IF(OR($C$6/$O$8&lt;2*$C$5,$C$5*1000&lt;$O$8),"nc",IF(P10="infini","infini",P10-O10))</f>
        <v>0.09801486034767948</v>
      </c>
      <c r="R10" s="17">
        <f aca="true" t="shared" si="4" ref="R10:R26">($C$6*($C$6/S$8))/$C$5/1000</f>
        <v>6.302083333333334</v>
      </c>
      <c r="S10" s="15">
        <f>IF(OR($C$6/$S$8&lt;2*$C$5,$C$5*1000&lt;$S$8),"nc",($R10*$A10)/($R10+($A10-$C$6/1000)))</f>
        <v>0.46702278762428207</v>
      </c>
      <c r="T10" s="16">
        <f>IF(OR($C$6/$S$8&lt;2*$C$5,$C$5*1000&lt;$S$8),"nc",IF(($R10*$A10)/($R10-($A10-$C$6/1000))&lt;=0,"infini",($R10*$A10)/($R10-($A10-$C$6/1000))))</f>
        <v>0.5379881909368998</v>
      </c>
      <c r="U10" s="16">
        <f>IF(OR($C$6/$S$8&lt;2*$C$5,$C$5*1000&lt;$S$8),"nc",IF(T10="infini","infini",T10-S10))</f>
        <v>0.07096540331261769</v>
      </c>
      <c r="V10" s="17">
        <f aca="true" t="shared" si="5" ref="V10:V26">($C$6*($C$6/W$8))/$C$5/1000</f>
        <v>9.002976190476192</v>
      </c>
      <c r="W10" s="15">
        <f>IF(OR($C$6/$W$8&lt;2*$C$5,$C$5*1000&lt;$W$8),"nc",($V10*$A10)/($V10+($A10-$C$6/1000)))</f>
        <v>0.4764499829895543</v>
      </c>
      <c r="X10" s="16">
        <f>IF(OR($C$6/$W$8&lt;2*$C$5,$C$5*1000&lt;$W$8),"nc",IF(($V10*$A10)/($V10-($A10-$C$6/1000))&lt;=0,"infini",($V10*$A10)/($V10-($A10-$C$6/1000))))</f>
        <v>0.5259991375352985</v>
      </c>
      <c r="Y10" s="16">
        <f>IF(OR($C$6/$W$8&lt;2*$C$5,$C$5*1000&lt;$W$8),"nc",IF(X10="infini","infini",X10-W10))</f>
        <v>0.049549154545744156</v>
      </c>
      <c r="Z10" s="17">
        <f aca="true" t="shared" si="6" ref="Z10:Z26">($C$6*($C$6/AA$8))/$C$5/1000</f>
        <v>11.203703703703702</v>
      </c>
      <c r="AA10" s="15">
        <f>IF(OR($C$6/$AA$8&lt;2*$C$5,$C$5*1000&lt;$AA$8),"nc",($Z10*$A10)/($Z10+($A10-$C$6/1000)))</f>
        <v>0.4808991622021207</v>
      </c>
      <c r="AB10" s="16">
        <f>IF(OR($C$6/$AA$8&lt;2*$C$5,$C$5*1000&lt;$AA$8),"nc",IF(($Z10*$A10)/($Z10-($A10-$C$6/1000))&lt;=0,"infini",($Z10*$A10)/($Z10-($A10-$C$6/1000))))</f>
        <v>0.5206809301685112</v>
      </c>
      <c r="AC10" s="16">
        <f>IF(OR($C$6/$AA$8&lt;2*$C$5,$C$5*1000&lt;$AA$8),"nc",IF(AB10="infini","infini",AB10-AA10))</f>
        <v>0.03978176796639055</v>
      </c>
      <c r="AD10" s="17" t="e">
        <f aca="true" t="shared" si="7" ref="AD10:AD26">($C$6*($C$6/AE$8))/$C$5/1000</f>
        <v>#DIV/0!</v>
      </c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>
      <c r="A11" s="4">
        <v>0.75</v>
      </c>
      <c r="B11" s="14">
        <f t="shared" si="0"/>
        <v>1.1203703703703705</v>
      </c>
      <c r="C11" s="19">
        <f aca="true" t="shared" si="8" ref="C11:C26">IF(OR($C$6/$C$8&lt;2*$C$5,$C$5*1000&lt;$C$8),"nc",($B11*$A11)/($B11+($A11-$C$6/1000)))</f>
        <v>0.46286850963990617</v>
      </c>
      <c r="D11" s="20">
        <f aca="true" t="shared" si="9" ref="D11:D26">IF(OR($C$6/$C$8&lt;2*$C$5,$C$5*1000&lt;$C$8),"nc",IF(($B11*$A11)/($B11-($A11-$C$6/1000))&lt;=0,"infini",($B11*$A11)/($B11-($A11-$C$6/1000))))</f>
        <v>1.9754026991728337</v>
      </c>
      <c r="E11" s="20">
        <f aca="true" t="shared" si="10" ref="E11:E26">IF(OR(C11="nc",D11="nc"),"nc",IF(D11="infini","infini",D11-C11))</f>
        <v>1.5125341895329276</v>
      </c>
      <c r="F11" s="21">
        <f t="shared" si="1"/>
        <v>1.5755208333333335</v>
      </c>
      <c r="G11" s="19">
        <f aca="true" t="shared" si="11" ref="G11:G26">IF(OR($C$6/$G$8&lt;2*$C$5,$C$5*1000&lt;$G$8),"nc",($F11*$A11)/($F11+($A11-$C$6/1000)))</f>
        <v>0.5204271229985777</v>
      </c>
      <c r="H11" s="20">
        <f aca="true" t="shared" si="12" ref="H11:H26">IF(OR($C$6/$G$8&lt;2*$C$5,$C$5*1000&lt;$G$8),"nc",IF(($F11*$A11)/($F11-($A11-$C$6/1000))&lt;=0,"infini",($F11*$A11)/($F11-($A11-$C$6/1000))))</f>
        <v>1.3419791789897075</v>
      </c>
      <c r="I11" s="20">
        <f aca="true" t="shared" si="13" ref="I11:I26">IF(OR($C$6/$G$8&lt;2*$C$5,$C$5*1000&lt;$G$8),"nc",IF(H11="infini","infini",H11-G11))</f>
        <v>0.8215520559911298</v>
      </c>
      <c r="J11" s="21">
        <f t="shared" si="2"/>
        <v>3.151041666666667</v>
      </c>
      <c r="K11" s="19">
        <f aca="true" t="shared" si="14" ref="K11:K26">IF(OR($C$6/$K$8&lt;2*$C$5,$C$5*1000&lt;$K$8),"nc",($J11*$A11)/($J11+($A11-$C$6/1000)))</f>
        <v>0.6144710470722062</v>
      </c>
      <c r="L11" s="20">
        <f aca="true" t="shared" si="15" ref="L11:L26">IF(OR($C$6/$K$8&lt;2*$C$5,$C$5*1000&lt;$K$8),"nc",IF(($J11*$A11)/($J11-($A11-$C$6/1000))&lt;=0,"infini",($J11*$A11)/($J11-($A11-$C$6/1000))))</f>
        <v>0.9622317414538976</v>
      </c>
      <c r="M11" s="20">
        <f aca="true" t="shared" si="16" ref="M11:M26">IF(OR($C$6/$K$8&lt;2*$C$5,$C$5*1000&lt;$K$8),"nc",IF(L11="infini","infini",L11-K11))</f>
        <v>0.3477606943816913</v>
      </c>
      <c r="N11" s="21">
        <f t="shared" si="3"/>
        <v>4.583333333333334</v>
      </c>
      <c r="O11" s="19">
        <f aca="true" t="shared" si="17" ref="O11:O26">IF(OR($C$6/$O$8&lt;2*$C$5,$C$5*1000&lt;$O$8),"nc",($N11*$A11)/($N11+($A11-$C$6/1000)))</f>
        <v>0.6512472371329333</v>
      </c>
      <c r="P11" s="20">
        <f aca="true" t="shared" si="18" ref="P11:P26">IF(OR($C$6/$O$8&lt;2*$C$5,$C$5*1000&lt;$O$8),"nc",IF(($N11*$A11)/($N11-($A11-$C$6/1000))&lt;=0,"infini",($N11*$A11)/($N11-($A11-$C$6/1000))))</f>
        <v>0.8840548649807115</v>
      </c>
      <c r="Q11" s="20">
        <f aca="true" t="shared" si="19" ref="Q11:Q26">IF(OR($C$6/$O$8&lt;2*$C$5,$C$5*1000&lt;$O$8),"nc",IF(P11="infini","infini",P11-O11))</f>
        <v>0.2328076278477782</v>
      </c>
      <c r="R11" s="21">
        <f t="shared" si="4"/>
        <v>6.302083333333334</v>
      </c>
      <c r="S11" s="19">
        <f aca="true" t="shared" si="20" ref="S11:S26">IF(OR($C$6/$S$8&lt;2*$C$5,$C$5*1000&lt;$S$8),"nc",($R11*$A11)/($R11+($A11-$C$6/1000)))</f>
        <v>0.6755046745667836</v>
      </c>
      <c r="T11" s="20">
        <f aca="true" t="shared" si="21" ref="T11:T26">IF(OR($C$6/$S$8&lt;2*$C$5,$C$5*1000&lt;$S$8),"nc",IF(($R11*$A11)/($R11-($A11-$C$6/1000))&lt;=0,"infini",($R11*$A11)/($R11-($A11-$C$6/1000))))</f>
        <v>0.8429627703054172</v>
      </c>
      <c r="U11" s="20">
        <f aca="true" t="shared" si="22" ref="U11:U26">IF(OR($C$6/$S$8&lt;2*$C$5,$C$5*1000&lt;$S$8),"nc",IF(T11="infini","infini",T11-S11))</f>
        <v>0.16745809573863357</v>
      </c>
      <c r="V11" s="21">
        <f t="shared" si="5"/>
        <v>9.002976190476192</v>
      </c>
      <c r="W11" s="19">
        <f aca="true" t="shared" si="23" ref="W11:W26">IF(OR($C$6/$W$8&lt;2*$C$5,$C$5*1000&lt;$W$8),"nc",($V11*$A11)/($V11+($A11-$C$6/1000)))</f>
        <v>0.6962516725384531</v>
      </c>
      <c r="X11" s="20">
        <f aca="true" t="shared" si="24" ref="X11:X26">IF(OR($C$6/$W$8&lt;2*$C$5,$C$5*1000&lt;$W$8),"nc",IF(($V11*$A11)/($V11-($A11-$C$6/1000))&lt;=0,"infini",($V11*$A11)/($V11-($A11-$C$6/1000))))</f>
        <v>0.8127409116311062</v>
      </c>
      <c r="Y11" s="20">
        <f aca="true" t="shared" si="25" ref="Y11:Y26">IF(OR($C$6/$W$8&lt;2*$C$5,$C$5*1000&lt;$W$8),"nc",IF(X11="infini","infini",X11-W11))</f>
        <v>0.11648923909265307</v>
      </c>
      <c r="Z11" s="21">
        <f t="shared" si="6"/>
        <v>11.203703703703702</v>
      </c>
      <c r="AA11" s="19">
        <f aca="true" t="shared" si="26" ref="AA11:AA26">IF(OR($C$6/$AA$8&lt;2*$C$5,$C$5*1000&lt;$AA$8),"nc",($Z11*$A11)/($Z11+($A11-$C$6/1000)))</f>
        <v>0.7061927069553172</v>
      </c>
      <c r="AB11" s="20">
        <f aca="true" t="shared" si="27" ref="AB11:AB26">IF(OR($C$6/$AA$8&lt;2*$C$5,$C$5*1000&lt;$AA$8),"nc",IF(($Z11*$A11)/($Z11-($A11-$C$6/1000))&lt;=0,"infini",($Z11*$A11)/($Z11-($A11-$C$6/1000))))</f>
        <v>0.7996017410612015</v>
      </c>
      <c r="AC11" s="20">
        <f aca="true" t="shared" si="28" ref="AC11:AC26">IF(OR($C$6/$AA$8&lt;2*$C$5,$C$5*1000&lt;$AA$8),"nc",IF(AB11="infini","infini",AB11-AA11))</f>
        <v>0.0934090341058843</v>
      </c>
      <c r="AD11" s="21" t="e">
        <f t="shared" si="7"/>
        <v>#DIV/0!</v>
      </c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4">
        <v>1</v>
      </c>
      <c r="B12" s="14">
        <f t="shared" si="0"/>
        <v>1.1203703703703705</v>
      </c>
      <c r="C12" s="15">
        <f t="shared" si="8"/>
        <v>0.5424549448578858</v>
      </c>
      <c r="D12" s="16">
        <f t="shared" si="9"/>
        <v>6.388595564941918</v>
      </c>
      <c r="E12" s="16">
        <f t="shared" si="10"/>
        <v>5.846140620084032</v>
      </c>
      <c r="F12" s="17">
        <f t="shared" si="1"/>
        <v>1.5755208333333335</v>
      </c>
      <c r="G12" s="15">
        <f t="shared" si="11"/>
        <v>0.6250774889449106</v>
      </c>
      <c r="H12" s="16">
        <f t="shared" si="12"/>
        <v>2.498760944985957</v>
      </c>
      <c r="I12" s="16">
        <f t="shared" si="13"/>
        <v>1.8736834560410465</v>
      </c>
      <c r="J12" s="17">
        <f t="shared" si="2"/>
        <v>3.151041666666667</v>
      </c>
      <c r="K12" s="15">
        <f t="shared" si="14"/>
        <v>0.769289456284014</v>
      </c>
      <c r="L12" s="16">
        <f t="shared" si="15"/>
        <v>1.428369062234394</v>
      </c>
      <c r="M12" s="16">
        <f t="shared" si="16"/>
        <v>0.6590796059503801</v>
      </c>
      <c r="N12" s="17">
        <f t="shared" si="3"/>
        <v>4.583333333333334</v>
      </c>
      <c r="O12" s="15">
        <f t="shared" si="17"/>
        <v>0.829062405788363</v>
      </c>
      <c r="P12" s="16">
        <f t="shared" si="18"/>
        <v>1.2597343105817682</v>
      </c>
      <c r="Q12" s="16">
        <f t="shared" si="19"/>
        <v>0.4306719047934052</v>
      </c>
      <c r="R12" s="17">
        <f t="shared" si="4"/>
        <v>6.302083333333334</v>
      </c>
      <c r="S12" s="15">
        <f t="shared" si="20"/>
        <v>0.8696027137354108</v>
      </c>
      <c r="T12" s="16">
        <f t="shared" si="21"/>
        <v>1.176401960021778</v>
      </c>
      <c r="U12" s="16">
        <f t="shared" si="22"/>
        <v>0.30679924628636734</v>
      </c>
      <c r="V12" s="17">
        <f t="shared" si="5"/>
        <v>9.002976190476192</v>
      </c>
      <c r="W12" s="15">
        <f t="shared" si="23"/>
        <v>0.9050058040041645</v>
      </c>
      <c r="X12" s="16">
        <f t="shared" si="24"/>
        <v>1.1172751045252411</v>
      </c>
      <c r="Y12" s="16">
        <f t="shared" si="25"/>
        <v>0.21226930052107662</v>
      </c>
      <c r="Z12" s="17">
        <f t="shared" si="6"/>
        <v>11.203703703703702</v>
      </c>
      <c r="AA12" s="15">
        <f t="shared" si="26"/>
        <v>0.9222139231437586</v>
      </c>
      <c r="AB12" s="16">
        <f t="shared" si="27"/>
        <v>1.0921169016372727</v>
      </c>
      <c r="AC12" s="16">
        <f t="shared" si="28"/>
        <v>0.1699029784935141</v>
      </c>
      <c r="AD12" s="17" t="e">
        <f t="shared" si="7"/>
        <v>#DIV/0!</v>
      </c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>
      <c r="A13" s="4">
        <v>1.25</v>
      </c>
      <c r="B13" s="14">
        <f t="shared" si="0"/>
        <v>1.1203703703703705</v>
      </c>
      <c r="C13" s="19">
        <f t="shared" si="8"/>
        <v>0.6048548348396384</v>
      </c>
      <c r="D13" s="20" t="str">
        <f t="shared" si="9"/>
        <v>infini</v>
      </c>
      <c r="E13" s="20" t="str">
        <f t="shared" si="10"/>
        <v>infini</v>
      </c>
      <c r="F13" s="21">
        <f t="shared" si="1"/>
        <v>1.5755208333333335</v>
      </c>
      <c r="G13" s="19">
        <f t="shared" si="11"/>
        <v>0.7108414482836412</v>
      </c>
      <c r="H13" s="20">
        <f t="shared" si="12"/>
        <v>5.175540651519299</v>
      </c>
      <c r="I13" s="20">
        <f t="shared" si="13"/>
        <v>4.464699203235657</v>
      </c>
      <c r="J13" s="21">
        <f t="shared" si="2"/>
        <v>3.151041666666667</v>
      </c>
      <c r="K13" s="19">
        <f t="shared" si="14"/>
        <v>0.9062964383298979</v>
      </c>
      <c r="L13" s="20">
        <f t="shared" si="15"/>
        <v>2.013659601661519</v>
      </c>
      <c r="M13" s="20">
        <f t="shared" si="16"/>
        <v>1.107363163331621</v>
      </c>
      <c r="N13" s="21">
        <f t="shared" si="3"/>
        <v>4.583333333333334</v>
      </c>
      <c r="O13" s="19">
        <f t="shared" si="17"/>
        <v>0.9914912027689646</v>
      </c>
      <c r="P13" s="20">
        <f t="shared" si="18"/>
        <v>1.6908509591736351</v>
      </c>
      <c r="Q13" s="20">
        <f t="shared" si="19"/>
        <v>0.6993597564046705</v>
      </c>
      <c r="R13" s="21">
        <f t="shared" si="4"/>
        <v>6.302083333333334</v>
      </c>
      <c r="S13" s="19">
        <f t="shared" si="20"/>
        <v>1.0507558494970266</v>
      </c>
      <c r="T13" s="20">
        <f t="shared" si="21"/>
        <v>1.5424859264093989</v>
      </c>
      <c r="U13" s="20">
        <f t="shared" si="22"/>
        <v>0.49173007691237225</v>
      </c>
      <c r="V13" s="21">
        <f t="shared" si="5"/>
        <v>9.002976190476192</v>
      </c>
      <c r="W13" s="19">
        <f t="shared" si="23"/>
        <v>1.1035248590406592</v>
      </c>
      <c r="X13" s="20">
        <f t="shared" si="24"/>
        <v>1.4413107780505283</v>
      </c>
      <c r="Y13" s="20">
        <f t="shared" si="25"/>
        <v>0.3377859190098691</v>
      </c>
      <c r="Z13" s="21">
        <f t="shared" si="6"/>
        <v>11.203703703703702</v>
      </c>
      <c r="AA13" s="19">
        <f t="shared" si="26"/>
        <v>1.129523695726853</v>
      </c>
      <c r="AB13" s="20">
        <f t="shared" si="27"/>
        <v>1.3992451014857439</v>
      </c>
      <c r="AC13" s="20">
        <f t="shared" si="28"/>
        <v>0.2697214057588908</v>
      </c>
      <c r="AD13" s="21" t="e">
        <f t="shared" si="7"/>
        <v>#DIV/0!</v>
      </c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s="4">
        <v>1.5</v>
      </c>
      <c r="B14" s="14">
        <f t="shared" si="0"/>
        <v>1.1203703703703705</v>
      </c>
      <c r="C14" s="15">
        <f t="shared" si="8"/>
        <v>0.6550927596910417</v>
      </c>
      <c r="D14" s="16" t="str">
        <f t="shared" si="9"/>
        <v>infini</v>
      </c>
      <c r="E14" s="16" t="str">
        <f t="shared" si="10"/>
        <v>infini</v>
      </c>
      <c r="F14" s="17">
        <f t="shared" si="1"/>
        <v>1.5755208333333335</v>
      </c>
      <c r="G14" s="15">
        <f t="shared" si="11"/>
        <v>0.7824085250198296</v>
      </c>
      <c r="H14" s="16">
        <f t="shared" si="12"/>
        <v>18.10654429369512</v>
      </c>
      <c r="I14" s="16">
        <f t="shared" si="13"/>
        <v>17.32413576867529</v>
      </c>
      <c r="J14" s="17">
        <f t="shared" si="2"/>
        <v>3.151041666666667</v>
      </c>
      <c r="K14" s="15">
        <f t="shared" si="14"/>
        <v>1.028398531344907</v>
      </c>
      <c r="L14" s="16">
        <f t="shared" si="15"/>
        <v>2.770484796678471</v>
      </c>
      <c r="M14" s="16">
        <f t="shared" si="16"/>
        <v>1.7420862653335638</v>
      </c>
      <c r="N14" s="17">
        <f t="shared" si="3"/>
        <v>4.583333333333334</v>
      </c>
      <c r="O14" s="15">
        <f t="shared" si="17"/>
        <v>1.1404478849875588</v>
      </c>
      <c r="P14" s="16">
        <f t="shared" si="18"/>
        <v>2.1906532129580456</v>
      </c>
      <c r="Q14" s="16">
        <f t="shared" si="19"/>
        <v>1.0502053279704868</v>
      </c>
      <c r="R14" s="17">
        <f t="shared" si="4"/>
        <v>6.302083333333334</v>
      </c>
      <c r="S14" s="15">
        <f t="shared" si="20"/>
        <v>1.2202172860754046</v>
      </c>
      <c r="T14" s="16">
        <f t="shared" si="21"/>
        <v>1.9462554688170197</v>
      </c>
      <c r="U14" s="16">
        <f t="shared" si="22"/>
        <v>0.7260381827416151</v>
      </c>
      <c r="V14" s="17">
        <f t="shared" si="5"/>
        <v>9.002976190476192</v>
      </c>
      <c r="W14" s="15">
        <f t="shared" si="23"/>
        <v>1.2925435548009983</v>
      </c>
      <c r="X14" s="16">
        <f t="shared" si="24"/>
        <v>1.7867831209538962</v>
      </c>
      <c r="Y14" s="16">
        <f t="shared" si="25"/>
        <v>0.494239566152898</v>
      </c>
      <c r="Z14" s="17">
        <f t="shared" si="6"/>
        <v>11.203703703703702</v>
      </c>
      <c r="AA14" s="15">
        <f t="shared" si="26"/>
        <v>1.3286385663880063</v>
      </c>
      <c r="AB14" s="16">
        <f t="shared" si="27"/>
        <v>1.7221094179934342</v>
      </c>
      <c r="AC14" s="16">
        <f t="shared" si="28"/>
        <v>0.39347085160542794</v>
      </c>
      <c r="AD14" s="17" t="e">
        <f t="shared" si="7"/>
        <v>#DIV/0!</v>
      </c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4">
        <v>1.75</v>
      </c>
      <c r="B15" s="14">
        <f t="shared" si="0"/>
        <v>1.1203703703703705</v>
      </c>
      <c r="C15" s="19">
        <f t="shared" si="8"/>
        <v>0.6964086035650858</v>
      </c>
      <c r="D15" s="20" t="str">
        <f t="shared" si="9"/>
        <v>infini</v>
      </c>
      <c r="E15" s="20" t="str">
        <f t="shared" si="10"/>
        <v>infini</v>
      </c>
      <c r="F15" s="21">
        <f t="shared" si="1"/>
        <v>1.5755208333333335</v>
      </c>
      <c r="G15" s="19">
        <f t="shared" si="11"/>
        <v>0.8430343663407333</v>
      </c>
      <c r="H15" s="20" t="str">
        <f t="shared" si="12"/>
        <v>infini</v>
      </c>
      <c r="I15" s="20" t="str">
        <f t="shared" si="13"/>
        <v>infini</v>
      </c>
      <c r="J15" s="21">
        <f t="shared" si="2"/>
        <v>3.151041666666667</v>
      </c>
      <c r="K15" s="19">
        <f t="shared" si="14"/>
        <v>1.1379024977430032</v>
      </c>
      <c r="L15" s="20">
        <f t="shared" si="15"/>
        <v>3.7872013163542704</v>
      </c>
      <c r="M15" s="20">
        <f t="shared" si="16"/>
        <v>2.649298818611267</v>
      </c>
      <c r="N15" s="21">
        <f t="shared" si="3"/>
        <v>4.583333333333334</v>
      </c>
      <c r="O15" s="19">
        <f t="shared" si="17"/>
        <v>1.2775418104592513</v>
      </c>
      <c r="P15" s="20">
        <f t="shared" si="18"/>
        <v>2.7769763416041546</v>
      </c>
      <c r="Q15" s="20">
        <f t="shared" si="19"/>
        <v>1.4994345311449033</v>
      </c>
      <c r="R15" s="21">
        <f t="shared" si="4"/>
        <v>6.302083333333334</v>
      </c>
      <c r="S15" s="19">
        <f t="shared" si="20"/>
        <v>1.3790835200333453</v>
      </c>
      <c r="T15" s="20">
        <f t="shared" si="21"/>
        <v>2.3938455277199964</v>
      </c>
      <c r="U15" s="20">
        <f t="shared" si="22"/>
        <v>1.014762007686651</v>
      </c>
      <c r="V15" s="21">
        <f t="shared" si="5"/>
        <v>9.002976190476192</v>
      </c>
      <c r="W15" s="19">
        <f t="shared" si="23"/>
        <v>1.4727279302938918</v>
      </c>
      <c r="X15" s="20">
        <f t="shared" si="24"/>
        <v>2.155892126997573</v>
      </c>
      <c r="Y15" s="20">
        <f t="shared" si="25"/>
        <v>0.6831641967036812</v>
      </c>
      <c r="Z15" s="21">
        <f t="shared" si="6"/>
        <v>11.203703703703702</v>
      </c>
      <c r="AA15" s="19">
        <f t="shared" si="26"/>
        <v>1.520035030795515</v>
      </c>
      <c r="AB15" s="20">
        <f t="shared" si="27"/>
        <v>2.061951039009095</v>
      </c>
      <c r="AC15" s="20">
        <f t="shared" si="28"/>
        <v>0.5419160082135801</v>
      </c>
      <c r="AD15" s="21" t="e">
        <f t="shared" si="7"/>
        <v>#DIV/0!</v>
      </c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>
      <c r="A16" s="4">
        <v>2</v>
      </c>
      <c r="B16" s="14">
        <f t="shared" si="0"/>
        <v>1.1203703703703705</v>
      </c>
      <c r="C16" s="15">
        <f t="shared" si="8"/>
        <v>0.7309853198815924</v>
      </c>
      <c r="D16" s="16" t="str">
        <f t="shared" si="9"/>
        <v>infini</v>
      </c>
      <c r="E16" s="16" t="str">
        <f t="shared" si="10"/>
        <v>infini</v>
      </c>
      <c r="F16" s="17">
        <f t="shared" si="1"/>
        <v>1.5755208333333335</v>
      </c>
      <c r="G16" s="15">
        <f t="shared" si="11"/>
        <v>0.8950498564961388</v>
      </c>
      <c r="H16" s="16" t="str">
        <f t="shared" si="12"/>
        <v>infini</v>
      </c>
      <c r="I16" s="16" t="str">
        <f t="shared" si="13"/>
        <v>infini</v>
      </c>
      <c r="J16" s="17">
        <f t="shared" si="2"/>
        <v>3.151041666666667</v>
      </c>
      <c r="K16" s="15">
        <f t="shared" si="14"/>
        <v>1.236662442255018</v>
      </c>
      <c r="L16" s="16">
        <f t="shared" si="15"/>
        <v>5.225427534980134</v>
      </c>
      <c r="M16" s="16">
        <f t="shared" si="16"/>
        <v>3.9887650927251155</v>
      </c>
      <c r="N16" s="17">
        <f t="shared" si="3"/>
        <v>4.583333333333334</v>
      </c>
      <c r="O16" s="15">
        <f t="shared" si="17"/>
        <v>1.404135818228236</v>
      </c>
      <c r="P16" s="16">
        <f t="shared" si="18"/>
        <v>3.474415666456096</v>
      </c>
      <c r="Q16" s="16">
        <f t="shared" si="19"/>
        <v>2.07027984822786</v>
      </c>
      <c r="R16" s="17">
        <f t="shared" si="4"/>
        <v>6.302083333333334</v>
      </c>
      <c r="S16" s="15">
        <f t="shared" si="20"/>
        <v>1.5283180922548376</v>
      </c>
      <c r="T16" s="16">
        <f t="shared" si="21"/>
        <v>2.8927990819546716</v>
      </c>
      <c r="U16" s="16">
        <f t="shared" si="22"/>
        <v>1.364480989699834</v>
      </c>
      <c r="V16" s="17">
        <f t="shared" si="5"/>
        <v>9.002976190476192</v>
      </c>
      <c r="W16" s="15">
        <f t="shared" si="23"/>
        <v>1.6446831878037906</v>
      </c>
      <c r="X16" s="16">
        <f t="shared" si="24"/>
        <v>2.551149493143522</v>
      </c>
      <c r="Y16" s="16">
        <f t="shared" si="25"/>
        <v>0.9064663053397315</v>
      </c>
      <c r="Z16" s="17">
        <f t="shared" si="6"/>
        <v>11.203703703703702</v>
      </c>
      <c r="AA16" s="15">
        <f t="shared" si="26"/>
        <v>1.7041533456332831</v>
      </c>
      <c r="AB16" s="16">
        <f t="shared" si="27"/>
        <v>2.420145208712523</v>
      </c>
      <c r="AC16" s="16">
        <f t="shared" si="28"/>
        <v>0.7159918630792399</v>
      </c>
      <c r="AD16" s="17" t="e">
        <f t="shared" si="7"/>
        <v>#DIV/0!</v>
      </c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>
      <c r="A17" s="4">
        <v>2.25</v>
      </c>
      <c r="B17" s="14">
        <f t="shared" si="0"/>
        <v>1.1203703703703705</v>
      </c>
      <c r="C17" s="19">
        <f t="shared" si="8"/>
        <v>0.7603474278053958</v>
      </c>
      <c r="D17" s="20" t="str">
        <f t="shared" si="9"/>
        <v>infini</v>
      </c>
      <c r="E17" s="20" t="str">
        <f t="shared" si="10"/>
        <v>infini</v>
      </c>
      <c r="F17" s="21">
        <f t="shared" si="1"/>
        <v>1.5755208333333335</v>
      </c>
      <c r="G17" s="19">
        <f t="shared" si="11"/>
        <v>0.9401676934552589</v>
      </c>
      <c r="H17" s="20" t="str">
        <f t="shared" si="12"/>
        <v>infini</v>
      </c>
      <c r="I17" s="20" t="str">
        <f t="shared" si="13"/>
        <v>infini</v>
      </c>
      <c r="J17" s="21">
        <f t="shared" si="2"/>
        <v>3.151041666666667</v>
      </c>
      <c r="K17" s="19">
        <f t="shared" si="14"/>
        <v>1.3261856513775772</v>
      </c>
      <c r="L17" s="20">
        <f t="shared" si="15"/>
        <v>7.415831335803005</v>
      </c>
      <c r="M17" s="20">
        <f t="shared" si="16"/>
        <v>6.089645684425427</v>
      </c>
      <c r="N17" s="21">
        <f t="shared" si="3"/>
        <v>4.583333333333334</v>
      </c>
      <c r="O17" s="19">
        <f t="shared" si="17"/>
        <v>1.5213916892058028</v>
      </c>
      <c r="P17" s="20">
        <f t="shared" si="18"/>
        <v>4.3178646196789945</v>
      </c>
      <c r="Q17" s="20">
        <f t="shared" si="19"/>
        <v>2.7964729304731915</v>
      </c>
      <c r="R17" s="21">
        <f t="shared" si="4"/>
        <v>6.302083333333334</v>
      </c>
      <c r="S17" s="19">
        <f t="shared" si="20"/>
        <v>1.6687711469621929</v>
      </c>
      <c r="T17" s="20">
        <f t="shared" si="21"/>
        <v>3.4524956883433093</v>
      </c>
      <c r="U17" s="20">
        <f t="shared" si="22"/>
        <v>1.7837245413811165</v>
      </c>
      <c r="V17" s="21">
        <f t="shared" si="5"/>
        <v>9.002976190476192</v>
      </c>
      <c r="W17" s="19">
        <f t="shared" si="23"/>
        <v>1.8089604839309823</v>
      </c>
      <c r="X17" s="20">
        <f t="shared" si="24"/>
        <v>2.975435850805253</v>
      </c>
      <c r="Y17" s="20">
        <f t="shared" si="25"/>
        <v>1.1664753668742707</v>
      </c>
      <c r="Z17" s="21">
        <f t="shared" si="6"/>
        <v>11.203703703703702</v>
      </c>
      <c r="AA17" s="19">
        <f t="shared" si="26"/>
        <v>1.8814009094301547</v>
      </c>
      <c r="AB17" s="20">
        <f t="shared" si="27"/>
        <v>2.798219828560857</v>
      </c>
      <c r="AC17" s="20">
        <f t="shared" si="28"/>
        <v>0.9168189191307021</v>
      </c>
      <c r="AD17" s="21" t="e">
        <f t="shared" si="7"/>
        <v>#DIV/0!</v>
      </c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>
      <c r="A18" s="4">
        <v>2.75</v>
      </c>
      <c r="B18" s="14">
        <f t="shared" si="0"/>
        <v>1.1203703703703705</v>
      </c>
      <c r="C18" s="15">
        <f t="shared" si="8"/>
        <v>0.8075280298985584</v>
      </c>
      <c r="D18" s="16" t="str">
        <f t="shared" si="9"/>
        <v>infini</v>
      </c>
      <c r="E18" s="16" t="str">
        <f t="shared" si="10"/>
        <v>infini</v>
      </c>
      <c r="F18" s="17">
        <f t="shared" si="1"/>
        <v>1.5755208333333335</v>
      </c>
      <c r="G18" s="15">
        <f t="shared" si="11"/>
        <v>1.014555943117789</v>
      </c>
      <c r="H18" s="16" t="str">
        <f t="shared" si="12"/>
        <v>infini</v>
      </c>
      <c r="I18" s="16" t="str">
        <f t="shared" si="13"/>
        <v>infini</v>
      </c>
      <c r="J18" s="17">
        <f t="shared" si="2"/>
        <v>3.151041666666667</v>
      </c>
      <c r="K18" s="15">
        <f t="shared" si="14"/>
        <v>1.482261858094865</v>
      </c>
      <c r="L18" s="16">
        <f t="shared" si="15"/>
        <v>19.001256281407017</v>
      </c>
      <c r="M18" s="16">
        <f t="shared" si="16"/>
        <v>17.51899442331215</v>
      </c>
      <c r="N18" s="17">
        <f t="shared" si="3"/>
        <v>4.583333333333334</v>
      </c>
      <c r="O18" s="15">
        <f t="shared" si="17"/>
        <v>1.7317380352644836</v>
      </c>
      <c r="P18" s="16">
        <f t="shared" si="18"/>
        <v>6.674757281553396</v>
      </c>
      <c r="Q18" s="16">
        <f t="shared" si="19"/>
        <v>4.943019246288912</v>
      </c>
      <c r="R18" s="17">
        <f t="shared" si="4"/>
        <v>6.302083333333334</v>
      </c>
      <c r="S18" s="15">
        <f t="shared" si="20"/>
        <v>1.9262608252674478</v>
      </c>
      <c r="T18" s="16">
        <f t="shared" si="21"/>
        <v>4.804637865311308</v>
      </c>
      <c r="U18" s="16">
        <f t="shared" si="22"/>
        <v>2.8783770400438606</v>
      </c>
      <c r="V18" s="17">
        <f t="shared" si="5"/>
        <v>9.002976190476192</v>
      </c>
      <c r="W18" s="15">
        <f t="shared" si="23"/>
        <v>2.1164502406806225</v>
      </c>
      <c r="X18" s="16">
        <f t="shared" si="24"/>
        <v>3.9249013909072032</v>
      </c>
      <c r="Y18" s="16">
        <f t="shared" si="25"/>
        <v>1.8084511502265808</v>
      </c>
      <c r="Z18" s="17">
        <f t="shared" si="6"/>
        <v>11.203703703703702</v>
      </c>
      <c r="AA18" s="15">
        <f t="shared" si="26"/>
        <v>2.2167668181151985</v>
      </c>
      <c r="AB18" s="16">
        <f t="shared" si="27"/>
        <v>3.6210198707206134</v>
      </c>
      <c r="AC18" s="16">
        <f t="shared" si="28"/>
        <v>1.4042530526054149</v>
      </c>
      <c r="AD18" s="17" t="e">
        <f t="shared" si="7"/>
        <v>#DIV/0!</v>
      </c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>
      <c r="A19" s="4">
        <v>3</v>
      </c>
      <c r="B19" s="14">
        <f t="shared" si="0"/>
        <v>1.1203703703703705</v>
      </c>
      <c r="C19" s="19">
        <f t="shared" si="8"/>
        <v>0.8267662734022686</v>
      </c>
      <c r="D19" s="20" t="str">
        <f t="shared" si="9"/>
        <v>infini</v>
      </c>
      <c r="E19" s="20" t="str">
        <f t="shared" si="10"/>
        <v>infini</v>
      </c>
      <c r="F19" s="21">
        <f t="shared" si="1"/>
        <v>1.5755208333333335</v>
      </c>
      <c r="G19" s="19">
        <f t="shared" si="11"/>
        <v>1.0455791875014402</v>
      </c>
      <c r="H19" s="20" t="str">
        <f t="shared" si="12"/>
        <v>infini</v>
      </c>
      <c r="I19" s="20" t="str">
        <f t="shared" si="13"/>
        <v>infini</v>
      </c>
      <c r="J19" s="21">
        <f t="shared" si="2"/>
        <v>3.151041666666667</v>
      </c>
      <c r="K19" s="19">
        <f t="shared" si="14"/>
        <v>1.5506988824715493</v>
      </c>
      <c r="L19" s="20">
        <f t="shared" si="15"/>
        <v>45.87967644084924</v>
      </c>
      <c r="M19" s="20">
        <f t="shared" si="16"/>
        <v>44.32897755837769</v>
      </c>
      <c r="N19" s="21">
        <f t="shared" si="3"/>
        <v>4.583333333333334</v>
      </c>
      <c r="O19" s="19">
        <f t="shared" si="17"/>
        <v>1.826433473544388</v>
      </c>
      <c r="P19" s="20">
        <f t="shared" si="18"/>
        <v>8.392675483214646</v>
      </c>
      <c r="Q19" s="20">
        <f t="shared" si="19"/>
        <v>6.566242009670258</v>
      </c>
      <c r="R19" s="21">
        <f t="shared" si="4"/>
        <v>6.302083333333334</v>
      </c>
      <c r="S19" s="19">
        <f t="shared" si="20"/>
        <v>2.044563601135493</v>
      </c>
      <c r="T19" s="20">
        <f t="shared" si="21"/>
        <v>5.63174878987216</v>
      </c>
      <c r="U19" s="20">
        <f t="shared" si="22"/>
        <v>3.5871851887366666</v>
      </c>
      <c r="V19" s="21">
        <f t="shared" si="5"/>
        <v>9.002976190476192</v>
      </c>
      <c r="W19" s="19">
        <f t="shared" si="23"/>
        <v>2.2605442244651917</v>
      </c>
      <c r="X19" s="20">
        <f t="shared" si="24"/>
        <v>4.458407844832669</v>
      </c>
      <c r="Y19" s="20">
        <f t="shared" si="25"/>
        <v>2.1978636203674773</v>
      </c>
      <c r="Z19" s="21">
        <f t="shared" si="6"/>
        <v>11.203703703703702</v>
      </c>
      <c r="AA19" s="19">
        <f t="shared" si="26"/>
        <v>2.3755611690640417</v>
      </c>
      <c r="AB19" s="20">
        <f t="shared" si="27"/>
        <v>4.069780478507523</v>
      </c>
      <c r="AC19" s="20">
        <f t="shared" si="28"/>
        <v>1.6942193094434814</v>
      </c>
      <c r="AD19" s="21" t="e">
        <f t="shared" si="7"/>
        <v>#DIV/0!</v>
      </c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>
      <c r="A20" s="4">
        <v>4</v>
      </c>
      <c r="B20" s="14">
        <f t="shared" si="0"/>
        <v>1.1203703703703705</v>
      </c>
      <c r="C20" s="15">
        <f t="shared" si="8"/>
        <v>0.8847292801520857</v>
      </c>
      <c r="D20" s="16" t="str">
        <f t="shared" si="9"/>
        <v>infini</v>
      </c>
      <c r="E20" s="16" t="str">
        <f t="shared" si="10"/>
        <v>infini</v>
      </c>
      <c r="F20" s="17">
        <f t="shared" si="1"/>
        <v>1.5755208333333335</v>
      </c>
      <c r="G20" s="15">
        <f t="shared" si="11"/>
        <v>1.141574051361398</v>
      </c>
      <c r="H20" s="16" t="str">
        <f t="shared" si="12"/>
        <v>infini</v>
      </c>
      <c r="I20" s="16" t="str">
        <f t="shared" si="13"/>
        <v>infini</v>
      </c>
      <c r="J20" s="17">
        <f t="shared" si="2"/>
        <v>3.151041666666667</v>
      </c>
      <c r="K20" s="15">
        <f t="shared" si="14"/>
        <v>1.7762250080737503</v>
      </c>
      <c r="L20" s="16" t="str">
        <f t="shared" si="15"/>
        <v>infini</v>
      </c>
      <c r="M20" s="16" t="str">
        <f t="shared" si="16"/>
        <v>infini</v>
      </c>
      <c r="N20" s="17">
        <f t="shared" si="3"/>
        <v>4.583333333333334</v>
      </c>
      <c r="O20" s="15">
        <f t="shared" si="17"/>
        <v>2.1496970881375805</v>
      </c>
      <c r="P20" s="16">
        <f t="shared" si="18"/>
        <v>28.720626631853754</v>
      </c>
      <c r="Q20" s="16">
        <f t="shared" si="19"/>
        <v>26.570929543716176</v>
      </c>
      <c r="R20" s="17">
        <f t="shared" si="4"/>
        <v>6.302083333333334</v>
      </c>
      <c r="S20" s="15">
        <f t="shared" si="20"/>
        <v>2.4600496076119223</v>
      </c>
      <c r="T20" s="16">
        <f t="shared" si="21"/>
        <v>10.69471451299275</v>
      </c>
      <c r="U20" s="16">
        <f t="shared" si="22"/>
        <v>8.234664905380829</v>
      </c>
      <c r="V20" s="17">
        <f t="shared" si="5"/>
        <v>9.002976190476192</v>
      </c>
      <c r="W20" s="15">
        <f t="shared" si="23"/>
        <v>2.7812767209437035</v>
      </c>
      <c r="X20" s="16">
        <f t="shared" si="24"/>
        <v>7.1198248876126815</v>
      </c>
      <c r="Y20" s="16">
        <f t="shared" si="25"/>
        <v>4.3385481666689785</v>
      </c>
      <c r="Z20" s="17">
        <f t="shared" si="6"/>
        <v>11.203703703703702</v>
      </c>
      <c r="AA20" s="15">
        <f t="shared" si="26"/>
        <v>2.9583267117342884</v>
      </c>
      <c r="AB20" s="16">
        <f t="shared" si="27"/>
        <v>6.173941883307396</v>
      </c>
      <c r="AC20" s="16">
        <f t="shared" si="28"/>
        <v>3.215615171573108</v>
      </c>
      <c r="AD20" s="17" t="e">
        <f t="shared" si="7"/>
        <v>#DIV/0!</v>
      </c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>
      <c r="A21" s="4">
        <v>5</v>
      </c>
      <c r="B21" s="14">
        <f t="shared" si="0"/>
        <v>1.1203703703703705</v>
      </c>
      <c r="C21" s="19">
        <f t="shared" si="8"/>
        <v>0.9235795194333344</v>
      </c>
      <c r="D21" s="20" t="str">
        <f t="shared" si="9"/>
        <v>infini</v>
      </c>
      <c r="E21" s="20" t="str">
        <f t="shared" si="10"/>
        <v>infini</v>
      </c>
      <c r="F21" s="21">
        <f t="shared" si="1"/>
        <v>1.5755208333333335</v>
      </c>
      <c r="G21" s="19">
        <f t="shared" si="11"/>
        <v>1.208124990015496</v>
      </c>
      <c r="H21" s="20" t="str">
        <f t="shared" si="12"/>
        <v>infini</v>
      </c>
      <c r="I21" s="20" t="str">
        <f t="shared" si="13"/>
        <v>infini</v>
      </c>
      <c r="J21" s="21">
        <f t="shared" si="2"/>
        <v>3.151041666666667</v>
      </c>
      <c r="K21" s="19">
        <f t="shared" si="14"/>
        <v>1.9460384447132086</v>
      </c>
      <c r="L21" s="20" t="str">
        <f t="shared" si="15"/>
        <v>infini</v>
      </c>
      <c r="M21" s="20" t="str">
        <f t="shared" si="16"/>
        <v>infini</v>
      </c>
      <c r="N21" s="21">
        <f t="shared" si="3"/>
        <v>4.583333333333334</v>
      </c>
      <c r="O21" s="19">
        <f t="shared" si="17"/>
        <v>2.405107573902397</v>
      </c>
      <c r="P21" s="20" t="str">
        <f t="shared" si="18"/>
        <v>infini</v>
      </c>
      <c r="Q21" s="20" t="str">
        <f t="shared" si="19"/>
        <v>infini</v>
      </c>
      <c r="R21" s="21">
        <f t="shared" si="4"/>
        <v>6.302083333333334</v>
      </c>
      <c r="S21" s="19">
        <f t="shared" si="20"/>
        <v>2.8016522802207984</v>
      </c>
      <c r="T21" s="20">
        <f t="shared" si="21"/>
        <v>23.219220141234263</v>
      </c>
      <c r="U21" s="20">
        <f t="shared" si="22"/>
        <v>20.417567861013467</v>
      </c>
      <c r="V21" s="21">
        <f t="shared" si="5"/>
        <v>9.002976190476192</v>
      </c>
      <c r="W21" s="19">
        <f t="shared" si="23"/>
        <v>3.2273413961745603</v>
      </c>
      <c r="X21" s="20">
        <f t="shared" si="24"/>
        <v>11.092938656965998</v>
      </c>
      <c r="Y21" s="20">
        <f t="shared" si="25"/>
        <v>7.8655972607914375</v>
      </c>
      <c r="Z21" s="21">
        <f t="shared" si="6"/>
        <v>11.203703703703702</v>
      </c>
      <c r="AA21" s="19">
        <f t="shared" si="26"/>
        <v>3.468917353760765</v>
      </c>
      <c r="AB21" s="20">
        <f t="shared" si="27"/>
        <v>8.950498564961388</v>
      </c>
      <c r="AC21" s="20">
        <f t="shared" si="28"/>
        <v>5.481581211200623</v>
      </c>
      <c r="AD21" s="21" t="e">
        <f t="shared" si="7"/>
        <v>#DIV/0!</v>
      </c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.75">
      <c r="A22" s="4">
        <v>10</v>
      </c>
      <c r="B22" s="14">
        <f t="shared" si="0"/>
        <v>1.1203703703703705</v>
      </c>
      <c r="C22" s="15">
        <f t="shared" si="8"/>
        <v>1.0125014643616221</v>
      </c>
      <c r="D22" s="16" t="str">
        <f t="shared" si="9"/>
        <v>infini</v>
      </c>
      <c r="E22" s="16" t="str">
        <f t="shared" si="10"/>
        <v>infini</v>
      </c>
      <c r="F22" s="17">
        <f t="shared" si="1"/>
        <v>1.5755208333333335</v>
      </c>
      <c r="G22" s="15">
        <f t="shared" si="11"/>
        <v>1.367577782399161</v>
      </c>
      <c r="H22" s="16" t="str">
        <f t="shared" si="12"/>
        <v>infini</v>
      </c>
      <c r="I22" s="16" t="str">
        <f t="shared" si="13"/>
        <v>infini</v>
      </c>
      <c r="J22" s="17">
        <f t="shared" si="2"/>
        <v>3.151041666666667</v>
      </c>
      <c r="K22" s="15">
        <f t="shared" si="14"/>
        <v>2.4061023528101684</v>
      </c>
      <c r="L22" s="16" t="str">
        <f t="shared" si="15"/>
        <v>infini</v>
      </c>
      <c r="M22" s="16" t="str">
        <f t="shared" si="16"/>
        <v>infini</v>
      </c>
      <c r="N22" s="17">
        <f t="shared" si="3"/>
        <v>4.583333333333334</v>
      </c>
      <c r="O22" s="15">
        <f t="shared" si="17"/>
        <v>3.154755076287714</v>
      </c>
      <c r="P22" s="16" t="str">
        <f t="shared" si="18"/>
        <v>infini</v>
      </c>
      <c r="Q22" s="16" t="str">
        <f t="shared" si="19"/>
        <v>infini</v>
      </c>
      <c r="R22" s="17">
        <f t="shared" si="4"/>
        <v>6.302083333333334</v>
      </c>
      <c r="S22" s="15">
        <f t="shared" si="20"/>
        <v>3.8789013412663813</v>
      </c>
      <c r="T22" s="16" t="str">
        <f t="shared" si="21"/>
        <v>infini</v>
      </c>
      <c r="U22" s="16" t="str">
        <f t="shared" si="22"/>
        <v>infini</v>
      </c>
      <c r="V22" s="17">
        <f t="shared" si="5"/>
        <v>9.002976190476192</v>
      </c>
      <c r="W22" s="15">
        <f t="shared" si="23"/>
        <v>4.75141835728153</v>
      </c>
      <c r="X22" s="16" t="str">
        <f t="shared" si="24"/>
        <v>infini</v>
      </c>
      <c r="Y22" s="16" t="str">
        <f t="shared" si="25"/>
        <v>infini</v>
      </c>
      <c r="Z22" s="17">
        <f t="shared" si="6"/>
        <v>11.203703703703702</v>
      </c>
      <c r="AA22" s="15">
        <f t="shared" si="26"/>
        <v>5.297584126511563</v>
      </c>
      <c r="AB22" s="16">
        <f t="shared" si="27"/>
        <v>89.00985728998097</v>
      </c>
      <c r="AC22" s="16">
        <f t="shared" si="28"/>
        <v>83.7122731634694</v>
      </c>
      <c r="AD22" s="17" t="e">
        <f t="shared" si="7"/>
        <v>#DIV/0!</v>
      </c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2.75">
      <c r="A23" s="4">
        <v>20</v>
      </c>
      <c r="B23" s="14">
        <f t="shared" si="0"/>
        <v>1.1203703703703705</v>
      </c>
      <c r="C23" s="19">
        <f t="shared" si="8"/>
        <v>1.0637082098933655</v>
      </c>
      <c r="D23" s="20" t="str">
        <f t="shared" si="9"/>
        <v>infini</v>
      </c>
      <c r="E23" s="20" t="str">
        <f t="shared" si="10"/>
        <v>infini</v>
      </c>
      <c r="F23" s="21">
        <f t="shared" si="1"/>
        <v>1.5755208333333335</v>
      </c>
      <c r="G23" s="19">
        <f t="shared" si="11"/>
        <v>1.4642032556135862</v>
      </c>
      <c r="H23" s="20" t="str">
        <f t="shared" si="12"/>
        <v>infini</v>
      </c>
      <c r="I23" s="20" t="str">
        <f t="shared" si="13"/>
        <v>infini</v>
      </c>
      <c r="J23" s="21">
        <f t="shared" si="2"/>
        <v>3.151041666666667</v>
      </c>
      <c r="K23" s="19">
        <f t="shared" si="14"/>
        <v>2.7286421735326223</v>
      </c>
      <c r="L23" s="20" t="str">
        <f t="shared" si="15"/>
        <v>infini</v>
      </c>
      <c r="M23" s="20" t="str">
        <f t="shared" si="16"/>
        <v>infini</v>
      </c>
      <c r="N23" s="21">
        <f t="shared" si="3"/>
        <v>4.583333333333334</v>
      </c>
      <c r="O23" s="19">
        <f t="shared" si="17"/>
        <v>3.7371746959298773</v>
      </c>
      <c r="P23" s="20" t="str">
        <f t="shared" si="18"/>
        <v>infini</v>
      </c>
      <c r="Q23" s="20" t="str">
        <f t="shared" si="19"/>
        <v>infini</v>
      </c>
      <c r="R23" s="21">
        <f t="shared" si="4"/>
        <v>6.302083333333334</v>
      </c>
      <c r="S23" s="19">
        <f t="shared" si="20"/>
        <v>4.802120870572921</v>
      </c>
      <c r="T23" s="20" t="str">
        <f t="shared" si="21"/>
        <v>infini</v>
      </c>
      <c r="U23" s="20" t="str">
        <f t="shared" si="22"/>
        <v>infini</v>
      </c>
      <c r="V23" s="21">
        <f t="shared" si="5"/>
        <v>9.002976190476192</v>
      </c>
      <c r="W23" s="19">
        <f t="shared" si="23"/>
        <v>6.22010749990747</v>
      </c>
      <c r="X23" s="20" t="str">
        <f t="shared" si="24"/>
        <v>infini</v>
      </c>
      <c r="Y23" s="20" t="str">
        <f t="shared" si="25"/>
        <v>infini</v>
      </c>
      <c r="Z23" s="21">
        <f t="shared" si="6"/>
        <v>11.203703703703702</v>
      </c>
      <c r="AA23" s="19">
        <f t="shared" si="26"/>
        <v>7.193688578681711</v>
      </c>
      <c r="AB23" s="20" t="str">
        <f t="shared" si="27"/>
        <v>infini</v>
      </c>
      <c r="AC23" s="20" t="str">
        <f t="shared" si="28"/>
        <v>infini</v>
      </c>
      <c r="AD23" s="21" t="e">
        <f t="shared" si="7"/>
        <v>#DIV/0!</v>
      </c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2.75">
      <c r="A24" s="4">
        <v>50</v>
      </c>
      <c r="B24" s="14">
        <f t="shared" si="0"/>
        <v>1.1203703703703705</v>
      </c>
      <c r="C24" s="15">
        <f t="shared" si="8"/>
        <v>1.096996224882413</v>
      </c>
      <c r="D24" s="16" t="str">
        <f t="shared" si="9"/>
        <v>infini</v>
      </c>
      <c r="E24" s="16" t="str">
        <f t="shared" si="10"/>
        <v>infini</v>
      </c>
      <c r="F24" s="17">
        <f t="shared" si="1"/>
        <v>1.5755208333333335</v>
      </c>
      <c r="G24" s="15">
        <f t="shared" si="11"/>
        <v>1.529022618414588</v>
      </c>
      <c r="H24" s="16" t="str">
        <f t="shared" si="12"/>
        <v>infini</v>
      </c>
      <c r="I24" s="16" t="str">
        <f t="shared" si="13"/>
        <v>infini</v>
      </c>
      <c r="J24" s="17">
        <f t="shared" si="2"/>
        <v>3.151041666666667</v>
      </c>
      <c r="K24" s="15">
        <f t="shared" si="14"/>
        <v>2.9673037459634863</v>
      </c>
      <c r="L24" s="16" t="str">
        <f t="shared" si="15"/>
        <v>infini</v>
      </c>
      <c r="M24" s="16" t="str">
        <f t="shared" si="16"/>
        <v>infini</v>
      </c>
      <c r="N24" s="17">
        <f t="shared" si="3"/>
        <v>4.583333333333334</v>
      </c>
      <c r="O24" s="15">
        <f t="shared" si="17"/>
        <v>4.202708072256014</v>
      </c>
      <c r="P24" s="16" t="str">
        <f t="shared" si="18"/>
        <v>infini</v>
      </c>
      <c r="Q24" s="16" t="str">
        <f t="shared" si="19"/>
        <v>infini</v>
      </c>
      <c r="R24" s="17">
        <f t="shared" si="4"/>
        <v>6.302083333333334</v>
      </c>
      <c r="S24" s="15">
        <f t="shared" si="20"/>
        <v>5.602142333306172</v>
      </c>
      <c r="T24" s="16" t="str">
        <f t="shared" si="21"/>
        <v>infini</v>
      </c>
      <c r="U24" s="16" t="str">
        <f t="shared" si="22"/>
        <v>infini</v>
      </c>
      <c r="V24" s="17">
        <f t="shared" si="5"/>
        <v>9.002976190476192</v>
      </c>
      <c r="W24" s="15">
        <f t="shared" si="23"/>
        <v>7.636374284831461</v>
      </c>
      <c r="X24" s="16" t="str">
        <f t="shared" si="24"/>
        <v>infini</v>
      </c>
      <c r="Y24" s="16" t="str">
        <f t="shared" si="25"/>
        <v>infini</v>
      </c>
      <c r="Z24" s="17">
        <f t="shared" si="6"/>
        <v>11.203703703703702</v>
      </c>
      <c r="AA24" s="15">
        <f t="shared" si="26"/>
        <v>9.161031244416312</v>
      </c>
      <c r="AB24" s="16" t="str">
        <f t="shared" si="27"/>
        <v>infini</v>
      </c>
      <c r="AC24" s="16" t="str">
        <f t="shared" si="28"/>
        <v>infini</v>
      </c>
      <c r="AD24" s="17" t="e">
        <f t="shared" si="7"/>
        <v>#DIV/0!</v>
      </c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2.75">
      <c r="A25" s="4">
        <v>100</v>
      </c>
      <c r="B25" s="14">
        <f t="shared" si="0"/>
        <v>1.1203703703703705</v>
      </c>
      <c r="C25" s="19">
        <f t="shared" si="8"/>
        <v>1.1085600995322062</v>
      </c>
      <c r="D25" s="20" t="str">
        <f t="shared" si="9"/>
        <v>infini</v>
      </c>
      <c r="E25" s="20" t="str">
        <f t="shared" si="10"/>
        <v>infini</v>
      </c>
      <c r="F25" s="21">
        <f t="shared" si="1"/>
        <v>1.5755208333333335</v>
      </c>
      <c r="G25" s="19">
        <f t="shared" si="11"/>
        <v>1.5519235130007585</v>
      </c>
      <c r="H25" s="20" t="str">
        <f t="shared" si="12"/>
        <v>infini</v>
      </c>
      <c r="I25" s="20" t="str">
        <f t="shared" si="13"/>
        <v>infini</v>
      </c>
      <c r="J25" s="21">
        <f t="shared" si="2"/>
        <v>3.151041666666667</v>
      </c>
      <c r="K25" s="19">
        <f t="shared" si="14"/>
        <v>3.0564138212548575</v>
      </c>
      <c r="L25" s="20" t="str">
        <f t="shared" si="15"/>
        <v>infini</v>
      </c>
      <c r="M25" s="20" t="str">
        <f t="shared" si="16"/>
        <v>infini</v>
      </c>
      <c r="N25" s="21">
        <f t="shared" si="3"/>
        <v>4.583333333333334</v>
      </c>
      <c r="O25" s="19">
        <f t="shared" si="17"/>
        <v>4.384776057528263</v>
      </c>
      <c r="P25" s="20" t="str">
        <f t="shared" si="18"/>
        <v>infini</v>
      </c>
      <c r="Q25" s="20" t="str">
        <f t="shared" si="19"/>
        <v>infini</v>
      </c>
      <c r="R25" s="21">
        <f t="shared" si="4"/>
        <v>6.302083333333334</v>
      </c>
      <c r="S25" s="19">
        <f t="shared" si="20"/>
        <v>5.931535375480896</v>
      </c>
      <c r="T25" s="20" t="str">
        <f t="shared" si="21"/>
        <v>infini</v>
      </c>
      <c r="U25" s="20" t="str">
        <f t="shared" si="22"/>
        <v>infini</v>
      </c>
      <c r="V25" s="21">
        <f t="shared" si="5"/>
        <v>9.002976190476192</v>
      </c>
      <c r="W25" s="19">
        <f t="shared" si="23"/>
        <v>8.263555235515422</v>
      </c>
      <c r="X25" s="20" t="str">
        <f t="shared" si="24"/>
        <v>infini</v>
      </c>
      <c r="Y25" s="20" t="str">
        <f t="shared" si="25"/>
        <v>infini</v>
      </c>
      <c r="Z25" s="21">
        <f t="shared" si="6"/>
        <v>11.203703703703702</v>
      </c>
      <c r="AA25" s="19">
        <f t="shared" si="26"/>
        <v>10.079922959398736</v>
      </c>
      <c r="AB25" s="20" t="str">
        <f t="shared" si="27"/>
        <v>infini</v>
      </c>
      <c r="AC25" s="20" t="str">
        <f t="shared" si="28"/>
        <v>infini</v>
      </c>
      <c r="AD25" s="21" t="e">
        <f t="shared" si="7"/>
        <v>#DIV/0!</v>
      </c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2.75">
      <c r="A26" s="4">
        <v>200</v>
      </c>
      <c r="B26" s="14">
        <f t="shared" si="0"/>
        <v>1.1203703703703705</v>
      </c>
      <c r="C26" s="15">
        <f t="shared" si="8"/>
        <v>1.1144339458421944</v>
      </c>
      <c r="D26" s="16" t="str">
        <f t="shared" si="9"/>
        <v>infini</v>
      </c>
      <c r="E26" s="16" t="str">
        <f t="shared" si="10"/>
        <v>infini</v>
      </c>
      <c r="F26" s="17">
        <f t="shared" si="1"/>
        <v>1.5755208333333335</v>
      </c>
      <c r="G26" s="15">
        <f t="shared" si="11"/>
        <v>1.563633149436291</v>
      </c>
      <c r="H26" s="16" t="str">
        <f t="shared" si="12"/>
        <v>infini</v>
      </c>
      <c r="I26" s="16" t="str">
        <f t="shared" si="13"/>
        <v>infini</v>
      </c>
      <c r="J26" s="17">
        <f t="shared" si="2"/>
        <v>3.151041666666667</v>
      </c>
      <c r="K26" s="15">
        <f t="shared" si="14"/>
        <v>3.1030064798981605</v>
      </c>
      <c r="L26" s="16" t="str">
        <f t="shared" si="15"/>
        <v>infini</v>
      </c>
      <c r="M26" s="16" t="str">
        <f t="shared" si="16"/>
        <v>infini</v>
      </c>
      <c r="N26" s="17">
        <f t="shared" si="3"/>
        <v>4.583333333333334</v>
      </c>
      <c r="O26" s="15">
        <f t="shared" si="17"/>
        <v>4.481856629480839</v>
      </c>
      <c r="P26" s="16" t="str">
        <f t="shared" si="18"/>
        <v>infini</v>
      </c>
      <c r="Q26" s="16" t="str">
        <f t="shared" si="19"/>
        <v>infini</v>
      </c>
      <c r="R26" s="17">
        <f t="shared" si="4"/>
        <v>6.302083333333334</v>
      </c>
      <c r="S26" s="15">
        <f t="shared" si="20"/>
        <v>6.111197532086313</v>
      </c>
      <c r="T26" s="16" t="str">
        <f t="shared" si="21"/>
        <v>infini</v>
      </c>
      <c r="U26" s="16" t="str">
        <f t="shared" si="22"/>
        <v>infini</v>
      </c>
      <c r="V26" s="17">
        <f t="shared" si="5"/>
        <v>9.002976190476192</v>
      </c>
      <c r="W26" s="15">
        <f t="shared" si="23"/>
        <v>8.617433252638074</v>
      </c>
      <c r="X26" s="16" t="str">
        <f t="shared" si="24"/>
        <v>infini</v>
      </c>
      <c r="Y26" s="16" t="str">
        <f t="shared" si="25"/>
        <v>infini</v>
      </c>
      <c r="Z26" s="17">
        <f t="shared" si="6"/>
        <v>11.203703703703702</v>
      </c>
      <c r="AA26" s="15">
        <f t="shared" si="26"/>
        <v>10.6121453811295</v>
      </c>
      <c r="AB26" s="16" t="str">
        <f t="shared" si="27"/>
        <v>infini</v>
      </c>
      <c r="AC26" s="16" t="str">
        <f t="shared" si="28"/>
        <v>infini</v>
      </c>
      <c r="AD26" s="17" t="e">
        <f t="shared" si="7"/>
        <v>#DIV/0!</v>
      </c>
      <c r="AH26" s="2"/>
      <c r="AI26" s="2"/>
      <c r="AJ26" s="2"/>
      <c r="AK26" s="2"/>
      <c r="AL26" s="2"/>
      <c r="AM26" s="2"/>
      <c r="AN26" s="2"/>
      <c r="AO26" s="2"/>
      <c r="AP26" s="2"/>
    </row>
    <row r="27" spans="1:29" ht="12.75">
      <c r="A27" s="1" t="s">
        <v>19</v>
      </c>
      <c r="C27" s="14">
        <f>IF(OR($C$6/$C$8&lt;2*$C$5,$C$5*1000&lt;$C$8),"nc",B26)</f>
        <v>1.1203703703703705</v>
      </c>
      <c r="D27" s="9" t="str">
        <f>IF(OR($C$6/$C$8&lt;2*$C$5,$C$5*1000&lt;$C$8),"nc","infini")</f>
        <v>infini</v>
      </c>
      <c r="E27" s="9" t="str">
        <f>IF(OR($C$6/$C$8&lt;2*$C$5,$C$5*1000&lt;$C$8),"nc","infini")</f>
        <v>infini</v>
      </c>
      <c r="G27" s="14">
        <f>IF(OR($C$6/$G$8&lt;2*$C$5,$C$5*1000&lt;$G$8),"nc",F26)</f>
        <v>1.5755208333333335</v>
      </c>
      <c r="H27" s="9" t="str">
        <f>IF(OR($C$6/$G$8&lt;2*$C$5,$C$5*1000&lt;$G$8),"nc","infini")</f>
        <v>infini</v>
      </c>
      <c r="I27" s="9" t="str">
        <f>IF(OR($C$6/$G$8&lt;2*$C$5,$C$5*1000&lt;$G$8),"nc","infini")</f>
        <v>infini</v>
      </c>
      <c r="K27" s="14">
        <f>IF(OR($C$6/$K$8&lt;2*$C$5,$C$5*1000&lt;$K$8),"nc",J26)</f>
        <v>3.151041666666667</v>
      </c>
      <c r="L27" s="9" t="str">
        <f>IF(OR($C$6/$K$8&lt;2*$C$5,$C$5*1000&lt;$K$8),"nc","infini")</f>
        <v>infini</v>
      </c>
      <c r="M27" s="9" t="str">
        <f>IF(OR($C$6/$K$8&lt;2*$C$5,$C$5*1000&lt;$K$8),"nc","infini")</f>
        <v>infini</v>
      </c>
      <c r="O27" s="14">
        <f>IF(OR($C$6/$O$8&lt;2*$C$5,$C$5*1000&lt;$O$8),"nc",N26)</f>
        <v>4.583333333333334</v>
      </c>
      <c r="P27" s="9" t="str">
        <f>IF(OR($C$6/$O$8&lt;2*$C$5,$C$5*1000&lt;$O$8),"nc","infini")</f>
        <v>infini</v>
      </c>
      <c r="Q27" s="9" t="str">
        <f>IF(OR($C$6/$O$8&lt;2*$C$5,$C$5*1000&lt;$O$8),"nc","infini")</f>
        <v>infini</v>
      </c>
      <c r="S27" s="14">
        <f>IF(OR($C$6/$S$8&lt;2*$C$5,$C$5*1000&lt;$S$8),"nc",R26)</f>
        <v>6.302083333333334</v>
      </c>
      <c r="T27" s="9" t="str">
        <f>IF(OR($C$6/$S$8&lt;2*$C$5,$C$5*1000&lt;$S$8),"nc","infini")</f>
        <v>infini</v>
      </c>
      <c r="U27" s="9" t="str">
        <f>IF(OR($C$6/$S$8&lt;2*$C$5,$C$5*1000&lt;$S$8),"nc","infini")</f>
        <v>infini</v>
      </c>
      <c r="W27" s="14">
        <f>IF(OR($C$6/$W$8&lt;2*$C$5,$C$5*1000&lt;$W$8),"nc",V26)</f>
        <v>9.002976190476192</v>
      </c>
      <c r="X27" s="9" t="str">
        <f>IF(OR($C$6/$W$8&lt;2*$C$5,$C$5*1000&lt;$W$8),"nc","infini")</f>
        <v>infini</v>
      </c>
      <c r="Y27" s="9" t="str">
        <f>IF(OR($C$6/$W$8&lt;2*$C$5,$C$5*1000&lt;$W$8),"nc","infini")</f>
        <v>infini</v>
      </c>
      <c r="AA27" s="14">
        <f>IF(OR($C$6/$AA$8&lt;2*$C$5,$C$5*1000&lt;$AA$8),"nc",Z26)</f>
        <v>11.203703703703702</v>
      </c>
      <c r="AB27" s="9" t="str">
        <f>IF(OR($C$6/$AA$8&lt;2*$C$5,$C$5*1000&lt;$AA$8),"nc","infini")</f>
        <v>infini</v>
      </c>
      <c r="AC27" s="9" t="str">
        <f>IF(OR($C$6/$AA$8&lt;2*$C$5,$C$5*1000&lt;$AA$8),"nc","infini")</f>
        <v>infini</v>
      </c>
    </row>
    <row r="28" spans="3:29" ht="12.75">
      <c r="C28" s="18"/>
      <c r="D28" s="9"/>
      <c r="E28" s="9"/>
      <c r="G28" s="18"/>
      <c r="H28" s="9"/>
      <c r="I28" s="9"/>
      <c r="K28" s="18"/>
      <c r="L28" s="9"/>
      <c r="M28" s="9"/>
      <c r="O28" s="18"/>
      <c r="P28" s="9"/>
      <c r="Q28" s="9"/>
      <c r="S28" s="18"/>
      <c r="T28" s="9"/>
      <c r="U28" s="9"/>
      <c r="W28" s="18"/>
      <c r="X28" s="9"/>
      <c r="Y28" s="9"/>
      <c r="AA28" s="18"/>
      <c r="AB28" s="9"/>
      <c r="AC28" s="9"/>
    </row>
    <row r="29" ht="12.75">
      <c r="A29" t="s">
        <v>8</v>
      </c>
    </row>
    <row r="30" ht="12.75">
      <c r="A30" t="s">
        <v>9</v>
      </c>
    </row>
    <row r="31" ht="12.75">
      <c r="A31" t="s">
        <v>10</v>
      </c>
    </row>
    <row r="32" ht="12.75">
      <c r="A32" t="s">
        <v>11</v>
      </c>
    </row>
    <row r="34" ht="12.75">
      <c r="A34" t="s">
        <v>26</v>
      </c>
    </row>
    <row r="36" spans="1:17" ht="12.75">
      <c r="A36" s="28" t="s">
        <v>31</v>
      </c>
      <c r="B36" s="27"/>
      <c r="C36" s="27"/>
      <c r="D36" s="27"/>
      <c r="E36" s="23"/>
      <c r="F36" s="23"/>
      <c r="G36" s="23"/>
      <c r="H36" s="23"/>
      <c r="I36" s="23"/>
      <c r="J36" s="23"/>
      <c r="K36" s="23" t="s">
        <v>28</v>
      </c>
      <c r="L36" s="23"/>
      <c r="M36" s="23"/>
      <c r="N36" s="23"/>
      <c r="O36" s="23"/>
      <c r="P36" s="23"/>
      <c r="Q36" s="23"/>
    </row>
    <row r="37" spans="1:17" ht="12.75">
      <c r="A37" s="29"/>
      <c r="B37" s="23"/>
      <c r="C37" s="23" t="s">
        <v>12</v>
      </c>
      <c r="D37" s="24">
        <v>0.033</v>
      </c>
      <c r="E37" s="23"/>
      <c r="F37" s="23"/>
      <c r="G37" s="23"/>
      <c r="H37" s="23"/>
      <c r="I37" s="23"/>
      <c r="J37" s="23"/>
      <c r="K37" s="23" t="s">
        <v>29</v>
      </c>
      <c r="L37" s="23"/>
      <c r="M37" s="23"/>
      <c r="N37" s="23"/>
      <c r="O37" s="23"/>
      <c r="P37" s="23"/>
      <c r="Q37" s="23"/>
    </row>
    <row r="38" spans="1:17" ht="12.75">
      <c r="A38" s="29"/>
      <c r="B38" s="23"/>
      <c r="C38" s="23" t="s">
        <v>13</v>
      </c>
      <c r="D38" s="25">
        <v>0.025</v>
      </c>
      <c r="E38" s="23"/>
      <c r="F38" s="23"/>
      <c r="G38" s="23"/>
      <c r="H38" s="23"/>
      <c r="I38" s="23"/>
      <c r="J38" s="23"/>
      <c r="K38" s="23" t="s">
        <v>27</v>
      </c>
      <c r="L38" s="23"/>
      <c r="M38" s="23"/>
      <c r="N38" s="23"/>
      <c r="O38" s="23"/>
      <c r="P38" s="23"/>
      <c r="Q38" s="23"/>
    </row>
    <row r="39" spans="1:17" ht="12.75">
      <c r="A39" s="29"/>
      <c r="B39" s="23"/>
      <c r="C39" s="23" t="s">
        <v>14</v>
      </c>
      <c r="D39" s="25">
        <v>0.05</v>
      </c>
      <c r="E39" s="23"/>
      <c r="F39" s="23"/>
      <c r="G39" s="23"/>
      <c r="H39" s="23"/>
      <c r="I39" s="23"/>
      <c r="J39" s="23"/>
      <c r="K39" s="23" t="s">
        <v>30</v>
      </c>
      <c r="L39" s="23"/>
      <c r="M39" s="23"/>
      <c r="N39" s="23"/>
      <c r="O39" s="23"/>
      <c r="P39" s="23"/>
      <c r="Q39" s="23"/>
    </row>
    <row r="40" spans="1:17" ht="12.75">
      <c r="A40" s="29"/>
      <c r="B40" s="23"/>
      <c r="C40" s="23" t="s">
        <v>15</v>
      </c>
      <c r="D40" s="25">
        <v>0.06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9"/>
      <c r="B41" s="23"/>
      <c r="C41" s="23" t="s">
        <v>16</v>
      </c>
      <c r="D41" s="25">
        <v>0.065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9"/>
      <c r="B42" s="23"/>
      <c r="C42" s="23" t="s">
        <v>17</v>
      </c>
      <c r="D42" s="25">
        <v>0.15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9"/>
      <c r="B43" s="23"/>
      <c r="C43" s="23" t="s">
        <v>18</v>
      </c>
      <c r="D43" s="26">
        <v>0.3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</sheetData>
  <sheetProtection sheet="1" objects="1" scenarios="1"/>
  <mergeCells count="1">
    <mergeCell ref="A36:A43"/>
  </mergeCells>
  <dataValidations count="1">
    <dataValidation type="list" allowBlank="1" showInputMessage="1" showErrorMessage="1" sqref="C4">
      <formula1>$C$37:$C$43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Henri PEYRE</cp:lastModifiedBy>
  <cp:lastPrinted>2002-04-05T04:39:25Z</cp:lastPrinted>
  <dcterms:created xsi:type="dcterms:W3CDTF">2002-03-30T14:33:00Z</dcterms:created>
  <dcterms:modified xsi:type="dcterms:W3CDTF">2009-09-09T14:09:12Z</dcterms:modified>
  <cp:category/>
  <cp:version/>
  <cp:contentType/>
  <cp:contentStatus/>
</cp:coreProperties>
</file>